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20" windowWidth="15480" windowHeight="11640" activeTab="0"/>
  </bookViews>
  <sheets>
    <sheet name="Bilanci" sheetId="1" r:id="rId1"/>
    <sheet name="PASH" sheetId="2" r:id="rId2"/>
  </sheets>
  <definedNames/>
  <calcPr fullCalcOnLoad="1"/>
</workbook>
</file>

<file path=xl/sharedStrings.xml><?xml version="1.0" encoding="utf-8"?>
<sst xmlns="http://schemas.openxmlformats.org/spreadsheetml/2006/main" count="208" uniqueCount="153">
  <si>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</si>
  <si>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</si>
  <si>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</si>
  <si>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</si>
  <si>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</si>
  <si>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</si>
  <si>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</si>
  <si>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</si>
  <si>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</si>
  <si>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</si>
  <si>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</si>
  <si>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</si>
  <si>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</si>
  <si>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</si>
  <si>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</si>
  <si>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(iii)</t>
  </si>
  <si>
    <t>Instrumente të tjera borxhi</t>
  </si>
  <si>
    <t>(iv)</t>
  </si>
  <si>
    <t>Investime të tjera financiare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</si>
  <si>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</si>
  <si>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</si>
  <si>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</si>
  <si>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</si>
  <si>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</si>
  <si>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</si>
  <si>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</si>
  <si>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</si>
  <si>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</si>
  <si>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</si>
  <si>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</si>
  <si>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</si>
  <si>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</si>
  <si>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</si>
  <si>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</si>
  <si>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</si>
  <si>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</si>
  <si>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</si>
  <si>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</si>
  <si>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</si>
  <si>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</si>
  <si>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</si>
  <si>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</si>
  <si>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</si>
  <si>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</si>
  <si>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</si>
  <si>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</si>
  <si>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</si>
  <si>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</si>
  <si>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</si>
  <si>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</si>
  <si>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</si>
  <si>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</si>
  <si>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</si>
  <si>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</si>
  <si>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</si>
  <si>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</si>
  <si>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</si>
  <si>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</si>
  <si>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</si>
  <si>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</si>
  <si>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</si>
  <si>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</si>
  <si>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</si>
  <si>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</si>
  <si>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</si>
  <si>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</si>
  <si>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</si>
  <si>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</si>
  <si>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</si>
  <si>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</si>
  <si>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</si>
  <si>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</si>
  <si>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</si>
  <si>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</si>
  <si>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</si>
  <si>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tëardhurat e shtyra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</si>
  <si>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</si>
  <si>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</si>
  <si>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</si>
  <si>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</si>
  <si>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</si>
  <si>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</si>
  <si>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</si>
  <si>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</si>
  <si>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</si>
  <si>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</si>
  <si>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</si>
  <si>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</si>
  <si>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</si>
  <si>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</si>
  <si>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</si>
  <si>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</si>
  <si>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</si>
  <si>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</si>
  <si>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</si>
  <si>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</si>
  <si>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</si>
  <si>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</si>
  <si>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</si>
  <si>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</si>
  <si>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</si>
  <si>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</si>
  <si>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</si>
  <si>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</si>
  <si>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</si>
  <si>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</si>
  <si>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</si>
  <si>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</si>
  <si>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</si>
  <si>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Nr llog,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</si>
  <si>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</si>
  <si>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</si>
  <si>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</si>
  <si>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</si>
  <si>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</si>
  <si>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</si>
  <si>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</si>
  <si>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</si>
  <si>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</si>
  <si>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</si>
  <si>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</si>
  <si>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</si>
  <si>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</si>
  <si>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</si>
  <si>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</si>
  <si>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</si>
  <si>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</si>
  <si>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</si>
  <si>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</si>
  <si>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</si>
  <si>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</si>
  <si>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</si>
  <si>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</si>
  <si>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</si>
  <si>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</si>
  <si>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</si>
  <si>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</si>
  <si>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</si>
  <si>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</si>
  <si>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</si>
  <si>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</si>
  <si>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</si>
  <si>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</si>
  <si>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</si>
  <si>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</si>
  <si>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</si>
  <si>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(14-15)</t>
  </si>
  <si>
    <t>17.</t>
  </si>
  <si>
    <t>Elementët e pasqyrave të konsoliduara</t>
  </si>
  <si>
    <t>Huamarrje të tjera afatgjata (Ortaku)</t>
  </si>
  <si>
    <t>Llogari/Kërkesa të tjera të arkëtueshme  (4456)</t>
  </si>
  <si>
    <t>Detyrimet Afatshkurtëra</t>
  </si>
  <si>
    <t>Aktivet Afatgjata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</si>
</sst>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[$-409]h:mm:ss\ AM/PM"/>
    <numFmt numFmtId="172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0" xfId="0" applyAlignment="1">
      <alignment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169" fontId="3" fillId="0" borderId="11" xfId="42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169" fontId="1" fillId="0" borderId="15" xfId="42" applyNumberFormat="1" applyFont="1" applyBorder="1" applyAlignment="1">
      <alignment vertical="center"/>
    </xf>
    <xf numFmtId="169" fontId="1" fillId="0" borderId="11" xfId="42" applyNumberFormat="1" applyFont="1" applyFill="1" applyBorder="1" applyAlignment="1">
      <alignment vertical="center"/>
    </xf>
    <xf numFmtId="169" fontId="1" fillId="0" borderId="14" xfId="42" applyNumberFormat="1" applyFont="1" applyFill="1" applyBorder="1" applyAlignment="1">
      <alignment vertical="center"/>
    </xf>
    <xf numFmtId="169" fontId="1" fillId="0" borderId="13" xfId="42" applyNumberFormat="1" applyFont="1" applyFill="1" applyBorder="1" applyAlignment="1">
      <alignment vertical="center"/>
    </xf>
    <xf numFmtId="169" fontId="1" fillId="0" borderId="10" xfId="42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69" fontId="2" fillId="0" borderId="11" xfId="42" applyNumberFormat="1" applyFont="1" applyFill="1" applyBorder="1" applyAlignment="1">
      <alignment horizontal="center" vertical="center" wrapText="1"/>
    </xf>
    <xf numFmtId="169" fontId="5" fillId="0" borderId="11" xfId="42" applyNumberFormat="1" applyFont="1" applyFill="1" applyBorder="1" applyAlignment="1">
      <alignment horizontal="center" vertical="center" wrapText="1"/>
    </xf>
    <xf numFmtId="169" fontId="3" fillId="0" borderId="11" xfId="42" applyNumberFormat="1" applyFont="1" applyFill="1" applyBorder="1" applyAlignment="1">
      <alignment horizontal="center" vertical="center" wrapText="1"/>
    </xf>
    <xf numFmtId="169" fontId="5" fillId="0" borderId="11" xfId="42" applyNumberFormat="1" applyFont="1" applyFill="1" applyBorder="1" applyAlignment="1">
      <alignment horizontal="center" vertical="top" wrapText="1"/>
    </xf>
    <xf numFmtId="16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169" fontId="1" fillId="0" borderId="11" xfId="42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9" fontId="2" fillId="0" borderId="14" xfId="42" applyNumberFormat="1" applyFont="1" applyFill="1" applyBorder="1" applyAlignment="1">
      <alignment vertical="center"/>
    </xf>
    <xf numFmtId="169" fontId="2" fillId="0" borderId="10" xfId="42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9" fontId="2" fillId="33" borderId="11" xfId="42" applyNumberFormat="1" applyFont="1" applyFill="1" applyBorder="1" applyAlignment="1">
      <alignment horizontal="center" vertical="center" wrapText="1"/>
    </xf>
    <xf numFmtId="169" fontId="5" fillId="33" borderId="11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D66" sqref="D66"/>
    </sheetView>
  </sheetViews>
  <sheetFormatPr defaultColWidth="9.140625" defaultRowHeight="12.75"/>
  <cols>
    <col min="1" max="1" width="4.140625" style="0" bestFit="1" customWidth="1"/>
    <col min="2" max="2" width="47.8515625" style="8" customWidth="1"/>
    <col min="4" max="5" width="19.421875" style="28" customWidth="1"/>
    <col min="7" max="7" width="11.28125" style="0" bestFit="1" customWidth="1"/>
  </cols>
  <sheetData>
    <row r="1" spans="1:5" ht="14.25">
      <c r="A1" s="56"/>
      <c r="B1" s="60" t="s">
        <v>0</v>
      </c>
      <c r="C1" s="58" t="s">
        <v>1</v>
      </c>
      <c r="D1" s="27" t="s">
        <v>2</v>
      </c>
      <c r="E1" s="27" t="s">
        <v>2</v>
      </c>
    </row>
    <row r="2" spans="1:5" ht="15" thickBot="1">
      <c r="A2" s="57"/>
      <c r="B2" s="61"/>
      <c r="C2" s="59"/>
      <c r="D2" s="30">
        <v>2013</v>
      </c>
      <c r="E2" s="30">
        <v>2012</v>
      </c>
    </row>
    <row r="3" spans="1:5" ht="15" thickBot="1">
      <c r="A3" s="2"/>
      <c r="B3" s="35"/>
      <c r="C3" s="36"/>
      <c r="D3" s="48"/>
      <c r="E3" s="48"/>
    </row>
    <row r="4" spans="1:5" ht="16.5" thickBot="1">
      <c r="A4" s="33" t="s">
        <v>3</v>
      </c>
      <c r="B4" s="5" t="s">
        <v>4</v>
      </c>
      <c r="C4" s="4"/>
      <c r="D4" s="49"/>
      <c r="E4" s="49"/>
    </row>
    <row r="5" spans="1:5" ht="15.75" thickBot="1">
      <c r="A5" s="33">
        <v>1</v>
      </c>
      <c r="B5" s="5" t="s">
        <v>5</v>
      </c>
      <c r="C5" s="3"/>
      <c r="D5" s="50">
        <v>127566</v>
      </c>
      <c r="E5" s="50">
        <v>100371</v>
      </c>
    </row>
    <row r="6" spans="1:5" ht="20.25" customHeight="1" thickBot="1">
      <c r="A6" s="33">
        <v>2</v>
      </c>
      <c r="B6" s="5" t="s">
        <v>6</v>
      </c>
      <c r="C6" s="3"/>
      <c r="D6" s="51"/>
      <c r="E6" s="51"/>
    </row>
    <row r="7" spans="1:5" ht="15.75" thickBot="1">
      <c r="A7" s="33" t="s">
        <v>7</v>
      </c>
      <c r="B7" s="6" t="s">
        <v>8</v>
      </c>
      <c r="C7" s="4"/>
      <c r="D7" s="50"/>
      <c r="E7" s="50">
        <v>0</v>
      </c>
    </row>
    <row r="8" spans="1:5" ht="15.75" thickBot="1">
      <c r="A8" s="33" t="s">
        <v>9</v>
      </c>
      <c r="B8" s="6" t="s">
        <v>10</v>
      </c>
      <c r="C8" s="4"/>
      <c r="D8" s="50"/>
      <c r="E8" s="50">
        <v>0</v>
      </c>
    </row>
    <row r="9" spans="1:5" ht="15.75" thickBot="1">
      <c r="A9" s="33"/>
      <c r="B9" s="5" t="s">
        <v>11</v>
      </c>
      <c r="C9" s="4"/>
      <c r="D9" s="50"/>
      <c r="E9" s="50">
        <f>SUM(E7:E8)</f>
        <v>0</v>
      </c>
    </row>
    <row r="10" spans="1:5" ht="15" thickBot="1">
      <c r="A10" s="33" t="s">
        <v>12</v>
      </c>
      <c r="B10" s="5" t="s">
        <v>13</v>
      </c>
      <c r="C10" s="3"/>
      <c r="D10" s="51"/>
      <c r="E10" s="51"/>
    </row>
    <row r="11" spans="1:5" ht="15.75" thickBot="1">
      <c r="A11" s="33" t="s">
        <v>7</v>
      </c>
      <c r="B11" s="6" t="s">
        <v>14</v>
      </c>
      <c r="C11" s="4"/>
      <c r="D11" s="50">
        <v>61364893</v>
      </c>
      <c r="E11" s="50">
        <v>48467785</v>
      </c>
    </row>
    <row r="12" spans="1:5" ht="15.75" thickBot="1">
      <c r="A12" s="33" t="s">
        <v>9</v>
      </c>
      <c r="B12" s="6" t="s">
        <v>150</v>
      </c>
      <c r="C12" s="4"/>
      <c r="D12" s="50">
        <v>0</v>
      </c>
      <c r="E12" s="50">
        <v>84674335</v>
      </c>
    </row>
    <row r="13" spans="1:5" ht="15.75" thickBot="1">
      <c r="A13" s="33" t="s">
        <v>15</v>
      </c>
      <c r="B13" s="6" t="s">
        <v>16</v>
      </c>
      <c r="C13" s="4"/>
      <c r="D13" s="50"/>
      <c r="E13" s="50">
        <v>0</v>
      </c>
    </row>
    <row r="14" spans="1:5" ht="15.75" thickBot="1">
      <c r="A14" s="33" t="s">
        <v>17</v>
      </c>
      <c r="B14" s="6" t="s">
        <v>18</v>
      </c>
      <c r="C14" s="4"/>
      <c r="D14" s="50"/>
      <c r="E14" s="50">
        <v>0</v>
      </c>
    </row>
    <row r="15" spans="1:5" ht="15.75" thickBot="1">
      <c r="A15" s="33"/>
      <c r="B15" s="5" t="s">
        <v>19</v>
      </c>
      <c r="C15" s="4"/>
      <c r="D15" s="50">
        <f>SUM(D11:D14)</f>
        <v>61364893</v>
      </c>
      <c r="E15" s="50">
        <f>SUM(E11:E14)</f>
        <v>133142120</v>
      </c>
    </row>
    <row r="16" spans="1:5" ht="15.75" thickBot="1">
      <c r="A16" s="33" t="s">
        <v>20</v>
      </c>
      <c r="B16" s="5" t="s">
        <v>21</v>
      </c>
      <c r="C16" s="4"/>
      <c r="D16" s="50"/>
      <c r="E16" s="50"/>
    </row>
    <row r="17" spans="1:7" ht="15.75" thickBot="1">
      <c r="A17" s="33" t="s">
        <v>7</v>
      </c>
      <c r="B17" s="6" t="s">
        <v>22</v>
      </c>
      <c r="C17" s="4"/>
      <c r="D17" s="50"/>
      <c r="E17" s="50">
        <v>27771538</v>
      </c>
      <c r="G17" s="28"/>
    </row>
    <row r="18" spans="1:5" ht="15.75" thickBot="1">
      <c r="A18" s="33" t="s">
        <v>9</v>
      </c>
      <c r="B18" s="6" t="s">
        <v>23</v>
      </c>
      <c r="C18" s="4"/>
      <c r="D18" s="50"/>
      <c r="E18" s="50">
        <v>0</v>
      </c>
    </row>
    <row r="19" spans="1:5" ht="15.75" thickBot="1">
      <c r="A19" s="33" t="s">
        <v>15</v>
      </c>
      <c r="B19" s="6" t="s">
        <v>24</v>
      </c>
      <c r="C19" s="4"/>
      <c r="D19" s="50"/>
      <c r="E19" s="50">
        <v>0</v>
      </c>
    </row>
    <row r="20" spans="1:5" ht="15.75" thickBot="1">
      <c r="A20" s="33" t="s">
        <v>17</v>
      </c>
      <c r="B20" s="6" t="s">
        <v>25</v>
      </c>
      <c r="C20" s="4"/>
      <c r="D20" s="50"/>
      <c r="E20" s="50">
        <v>0</v>
      </c>
    </row>
    <row r="21" spans="1:5" ht="15.75" thickBot="1">
      <c r="A21" s="33" t="s">
        <v>26</v>
      </c>
      <c r="B21" s="6" t="s">
        <v>27</v>
      </c>
      <c r="C21" s="4"/>
      <c r="D21" s="50"/>
      <c r="E21" s="50">
        <v>0</v>
      </c>
    </row>
    <row r="22" spans="1:5" ht="15.75" thickBot="1">
      <c r="A22" s="33"/>
      <c r="B22" s="5" t="s">
        <v>28</v>
      </c>
      <c r="C22" s="4"/>
      <c r="D22" s="50">
        <f>SUM(D17:D21)</f>
        <v>0</v>
      </c>
      <c r="E22" s="50">
        <f>SUM(E17:E21)</f>
        <v>27771538</v>
      </c>
    </row>
    <row r="23" spans="1:5" ht="15.75" thickBot="1">
      <c r="A23" s="33" t="s">
        <v>29</v>
      </c>
      <c r="B23" s="5" t="s">
        <v>30</v>
      </c>
      <c r="C23" s="4"/>
      <c r="D23" s="50"/>
      <c r="E23" s="50">
        <v>0</v>
      </c>
    </row>
    <row r="24" spans="1:5" ht="15.75" thickBot="1">
      <c r="A24" s="33" t="s">
        <v>31</v>
      </c>
      <c r="B24" s="5" t="s">
        <v>32</v>
      </c>
      <c r="C24" s="4"/>
      <c r="D24" s="50"/>
      <c r="E24" s="50">
        <v>0</v>
      </c>
    </row>
    <row r="25" spans="1:7" ht="15.75" thickBot="1">
      <c r="A25" s="33" t="s">
        <v>33</v>
      </c>
      <c r="B25" s="5" t="s">
        <v>34</v>
      </c>
      <c r="C25" s="4"/>
      <c r="D25" s="50">
        <f>459566604+35136734-12000000</f>
        <v>482703338</v>
      </c>
      <c r="E25" s="50">
        <v>465099335</v>
      </c>
      <c r="G25" s="28"/>
    </row>
    <row r="26" spans="1:7" ht="15.75" thickBot="1">
      <c r="A26" s="33"/>
      <c r="B26" s="5" t="s">
        <v>35</v>
      </c>
      <c r="C26" s="4"/>
      <c r="D26" s="51">
        <f>D5+D9+D15+D22+D23+D24+D25</f>
        <v>544195797</v>
      </c>
      <c r="E26" s="51">
        <f>E5+E9+E15+E22+E23+E24+E25</f>
        <v>626113364</v>
      </c>
      <c r="G26" s="28"/>
    </row>
    <row r="27" spans="1:7" ht="15.75" thickBot="1">
      <c r="A27" s="33"/>
      <c r="B27" s="5"/>
      <c r="C27" s="4"/>
      <c r="D27" s="37"/>
      <c r="E27" s="37"/>
      <c r="G27" s="28"/>
    </row>
    <row r="28" spans="1:5" ht="15.75" thickBot="1">
      <c r="A28" s="33" t="s">
        <v>36</v>
      </c>
      <c r="B28" s="5" t="s">
        <v>152</v>
      </c>
      <c r="C28" s="4"/>
      <c r="D28" s="52"/>
      <c r="E28" s="52"/>
    </row>
    <row r="29" spans="1:5" ht="15.75" thickBot="1">
      <c r="A29" s="33" t="s">
        <v>37</v>
      </c>
      <c r="B29" s="5" t="s">
        <v>38</v>
      </c>
      <c r="C29" s="4"/>
      <c r="D29" s="52"/>
      <c r="E29" s="52"/>
    </row>
    <row r="30" spans="1:5" ht="18.75" customHeight="1" thickBot="1">
      <c r="A30" s="33" t="s">
        <v>7</v>
      </c>
      <c r="B30" s="11" t="s">
        <v>39</v>
      </c>
      <c r="C30" s="4"/>
      <c r="D30" s="52"/>
      <c r="E30" s="52">
        <v>0</v>
      </c>
    </row>
    <row r="31" spans="1:5" ht="15.75" thickBot="1">
      <c r="A31" s="33" t="s">
        <v>9</v>
      </c>
      <c r="B31" s="6" t="s">
        <v>40</v>
      </c>
      <c r="C31" s="4"/>
      <c r="D31" s="52"/>
      <c r="E31" s="52">
        <v>0</v>
      </c>
    </row>
    <row r="32" spans="1:5" ht="15.75" thickBot="1">
      <c r="A32" s="33" t="s">
        <v>15</v>
      </c>
      <c r="B32" s="6" t="s">
        <v>41</v>
      </c>
      <c r="C32" s="4"/>
      <c r="D32" s="52"/>
      <c r="E32" s="52">
        <v>0</v>
      </c>
    </row>
    <row r="33" spans="1:5" ht="15.75" thickBot="1">
      <c r="A33" s="33" t="s">
        <v>17</v>
      </c>
      <c r="B33" s="6" t="s">
        <v>42</v>
      </c>
      <c r="C33" s="4"/>
      <c r="D33" s="52"/>
      <c r="E33" s="52">
        <v>0</v>
      </c>
    </row>
    <row r="34" spans="1:5" ht="15.75" thickBot="1">
      <c r="A34" s="33"/>
      <c r="B34" s="5" t="s">
        <v>82</v>
      </c>
      <c r="C34" s="4"/>
      <c r="D34" s="52"/>
      <c r="E34" s="52">
        <f>SUM(E30:E33)</f>
        <v>0</v>
      </c>
    </row>
    <row r="35" spans="1:5" ht="15" thickBot="1">
      <c r="A35" s="33" t="s">
        <v>43</v>
      </c>
      <c r="B35" s="5" t="s">
        <v>44</v>
      </c>
      <c r="C35" s="3"/>
      <c r="D35" s="37"/>
      <c r="E35" s="37"/>
    </row>
    <row r="36" spans="1:5" ht="15.75" thickBot="1">
      <c r="A36" s="33" t="s">
        <v>7</v>
      </c>
      <c r="B36" s="6" t="s">
        <v>45</v>
      </c>
      <c r="C36" s="4"/>
      <c r="D36" s="52"/>
      <c r="E36" s="52">
        <v>0</v>
      </c>
    </row>
    <row r="37" spans="1:5" ht="15.75" thickBot="1">
      <c r="A37" s="33" t="s">
        <v>9</v>
      </c>
      <c r="B37" s="6" t="s">
        <v>46</v>
      </c>
      <c r="C37" s="4"/>
      <c r="D37" s="52"/>
      <c r="E37" s="52">
        <v>0</v>
      </c>
    </row>
    <row r="38" spans="1:5" ht="15.75" thickBot="1">
      <c r="A38" s="33" t="s">
        <v>15</v>
      </c>
      <c r="B38" s="6" t="s">
        <v>47</v>
      </c>
      <c r="C38" s="4"/>
      <c r="D38" s="52">
        <f>48146878+PASH!D13</f>
        <v>47538163</v>
      </c>
      <c r="E38" s="52">
        <v>45712018</v>
      </c>
    </row>
    <row r="39" spans="1:5" ht="15.75" thickBot="1">
      <c r="A39" s="33" t="s">
        <v>17</v>
      </c>
      <c r="B39" s="6" t="s">
        <v>48</v>
      </c>
      <c r="C39" s="4"/>
      <c r="D39" s="52"/>
      <c r="E39" s="52">
        <v>0</v>
      </c>
    </row>
    <row r="40" spans="1:5" ht="15.75" thickBot="1">
      <c r="A40" s="33"/>
      <c r="B40" s="5" t="s">
        <v>11</v>
      </c>
      <c r="C40" s="4"/>
      <c r="D40" s="52">
        <f>SUM(D36:D39)</f>
        <v>47538163</v>
      </c>
      <c r="E40" s="52">
        <f>SUM(E36:E39)</f>
        <v>45712018</v>
      </c>
    </row>
    <row r="41" spans="1:5" ht="15" thickBot="1">
      <c r="A41" s="33" t="s">
        <v>49</v>
      </c>
      <c r="B41" s="5" t="s">
        <v>50</v>
      </c>
      <c r="C41" s="3"/>
      <c r="D41" s="37"/>
      <c r="E41" s="37">
        <v>0</v>
      </c>
    </row>
    <row r="42" spans="1:5" ht="15" thickBot="1">
      <c r="A42" s="33" t="s">
        <v>51</v>
      </c>
      <c r="B42" s="5" t="s">
        <v>52</v>
      </c>
      <c r="C42" s="3"/>
      <c r="D42" s="37"/>
      <c r="E42" s="37"/>
    </row>
    <row r="43" spans="1:5" ht="15.75" thickBot="1">
      <c r="A43" s="33" t="s">
        <v>7</v>
      </c>
      <c r="B43" s="6" t="s">
        <v>53</v>
      </c>
      <c r="C43" s="4"/>
      <c r="D43" s="52"/>
      <c r="E43" s="52">
        <v>0</v>
      </c>
    </row>
    <row r="44" spans="1:5" ht="15.75" thickBot="1">
      <c r="A44" s="33" t="s">
        <v>9</v>
      </c>
      <c r="B44" s="6" t="s">
        <v>54</v>
      </c>
      <c r="C44" s="4"/>
      <c r="D44" s="52"/>
      <c r="E44" s="52">
        <v>0</v>
      </c>
    </row>
    <row r="45" spans="1:5" ht="15.75" thickBot="1">
      <c r="A45" s="33" t="s">
        <v>15</v>
      </c>
      <c r="B45" s="6" t="s">
        <v>55</v>
      </c>
      <c r="C45" s="4"/>
      <c r="D45" s="52"/>
      <c r="E45" s="52"/>
    </row>
    <row r="46" spans="1:5" ht="15.75" thickBot="1">
      <c r="A46" s="33"/>
      <c r="B46" s="5" t="s">
        <v>28</v>
      </c>
      <c r="C46" s="4"/>
      <c r="D46" s="52"/>
      <c r="E46" s="52">
        <f>SUM(E43:E45)</f>
        <v>0</v>
      </c>
    </row>
    <row r="47" spans="1:5" ht="15.75" thickBot="1">
      <c r="A47" s="33" t="s">
        <v>56</v>
      </c>
      <c r="B47" s="5" t="s">
        <v>57</v>
      </c>
      <c r="C47" s="4"/>
      <c r="D47" s="52"/>
      <c r="E47" s="52">
        <v>0</v>
      </c>
    </row>
    <row r="48" spans="1:5" ht="15.75" thickBot="1">
      <c r="A48" s="33" t="s">
        <v>31</v>
      </c>
      <c r="B48" s="5" t="s">
        <v>58</v>
      </c>
      <c r="C48" s="4"/>
      <c r="D48" s="52"/>
      <c r="E48" s="52">
        <v>0</v>
      </c>
    </row>
    <row r="49" spans="1:5" ht="15.75" thickBot="1">
      <c r="A49" s="33"/>
      <c r="B49" s="5" t="s">
        <v>59</v>
      </c>
      <c r="C49" s="4"/>
      <c r="D49" s="52">
        <f>D34+D40+D41+D46+D47+D48</f>
        <v>47538163</v>
      </c>
      <c r="E49" s="52">
        <f>E34+E40+E41+E46+E47+E48</f>
        <v>45712018</v>
      </c>
    </row>
    <row r="50" spans="1:7" ht="71.25" customHeight="1" thickBot="1">
      <c r="A50" s="2"/>
      <c r="B50" s="32" t="s">
        <v>60</v>
      </c>
      <c r="C50" s="4"/>
      <c r="D50" s="49">
        <f>D26+D49</f>
        <v>591733960</v>
      </c>
      <c r="E50" s="49">
        <f>E26+E49</f>
        <v>671825382</v>
      </c>
      <c r="G50" s="28"/>
    </row>
    <row r="51" spans="1:5" ht="26.25" customHeight="1">
      <c r="A51" s="56"/>
      <c r="B51" s="60" t="s">
        <v>61</v>
      </c>
      <c r="C51" s="58" t="s">
        <v>1</v>
      </c>
      <c r="D51" s="53" t="s">
        <v>2</v>
      </c>
      <c r="E51" s="53" t="s">
        <v>2</v>
      </c>
    </row>
    <row r="52" spans="1:5" ht="15" thickBot="1">
      <c r="A52" s="57"/>
      <c r="B52" s="61"/>
      <c r="C52" s="59"/>
      <c r="D52" s="54">
        <v>2013</v>
      </c>
      <c r="E52" s="54">
        <v>2012</v>
      </c>
    </row>
    <row r="53" spans="1:5" ht="15.75" thickBot="1">
      <c r="A53" s="33"/>
      <c r="B53" s="5"/>
      <c r="C53" s="3"/>
      <c r="D53" s="52"/>
      <c r="E53" s="52"/>
    </row>
    <row r="54" spans="1:5" ht="16.5" thickBot="1">
      <c r="A54" s="33" t="s">
        <v>3</v>
      </c>
      <c r="B54" s="5" t="s">
        <v>151</v>
      </c>
      <c r="C54" s="4"/>
      <c r="D54" s="55"/>
      <c r="E54" s="55"/>
    </row>
    <row r="55" spans="1:5" ht="15.75" thickBot="1">
      <c r="A55" s="33" t="s">
        <v>62</v>
      </c>
      <c r="B55" s="5" t="s">
        <v>63</v>
      </c>
      <c r="C55" s="3"/>
      <c r="D55" s="50"/>
      <c r="E55" s="50"/>
    </row>
    <row r="56" spans="1:5" ht="15.75" thickBot="1">
      <c r="A56" s="33" t="s">
        <v>64</v>
      </c>
      <c r="B56" s="7" t="s">
        <v>65</v>
      </c>
      <c r="C56" s="4"/>
      <c r="D56" s="50"/>
      <c r="E56" s="50"/>
    </row>
    <row r="57" spans="1:5" ht="15.75" thickBot="1">
      <c r="A57" s="33" t="s">
        <v>7</v>
      </c>
      <c r="B57" s="6" t="s">
        <v>66</v>
      </c>
      <c r="C57" s="4"/>
      <c r="D57" s="50"/>
      <c r="E57" s="50">
        <v>0</v>
      </c>
    </row>
    <row r="58" spans="1:5" ht="15.75" thickBot="1">
      <c r="A58" s="33" t="s">
        <v>9</v>
      </c>
      <c r="B58" s="6" t="s">
        <v>67</v>
      </c>
      <c r="C58" s="4"/>
      <c r="D58" s="50"/>
      <c r="E58" s="50">
        <v>0</v>
      </c>
    </row>
    <row r="59" spans="1:5" ht="15.75" thickBot="1">
      <c r="A59" s="33" t="s">
        <v>15</v>
      </c>
      <c r="B59" s="6" t="s">
        <v>68</v>
      </c>
      <c r="C59" s="4"/>
      <c r="D59" s="50"/>
      <c r="E59" s="50">
        <v>0</v>
      </c>
    </row>
    <row r="60" spans="1:5" ht="15.75" thickBot="1">
      <c r="A60" s="33"/>
      <c r="B60" s="5" t="s">
        <v>11</v>
      </c>
      <c r="C60" s="4"/>
      <c r="D60" s="50"/>
      <c r="E60" s="50">
        <f>SUM(E57:E59)</f>
        <v>0</v>
      </c>
    </row>
    <row r="61" spans="1:5" ht="15.75" thickBot="1">
      <c r="A61" s="33" t="s">
        <v>49</v>
      </c>
      <c r="B61" s="7" t="s">
        <v>69</v>
      </c>
      <c r="C61" s="4"/>
      <c r="D61" s="50"/>
      <c r="E61" s="50"/>
    </row>
    <row r="62" spans="1:5" ht="15.75" thickBot="1">
      <c r="A62" s="33" t="s">
        <v>7</v>
      </c>
      <c r="B62" s="6" t="s">
        <v>70</v>
      </c>
      <c r="C62" s="4"/>
      <c r="D62" s="50">
        <v>100000000</v>
      </c>
      <c r="E62" s="50">
        <v>171800424</v>
      </c>
    </row>
    <row r="63" spans="1:5" ht="15.75" thickBot="1">
      <c r="A63" s="33" t="s">
        <v>9</v>
      </c>
      <c r="B63" s="6" t="s">
        <v>71</v>
      </c>
      <c r="C63" s="4"/>
      <c r="D63" s="50">
        <v>2000000</v>
      </c>
      <c r="E63" s="50">
        <v>6226866</v>
      </c>
    </row>
    <row r="64" spans="1:5" ht="15.75" thickBot="1">
      <c r="A64" s="33" t="s">
        <v>15</v>
      </c>
      <c r="B64" s="6" t="s">
        <v>72</v>
      </c>
      <c r="C64" s="4"/>
      <c r="D64" s="50">
        <f>1007945+169900+22500-PASH!D26</f>
        <v>4255220.4</v>
      </c>
      <c r="E64" s="50">
        <v>146714</v>
      </c>
    </row>
    <row r="65" spans="1:5" ht="15.75" thickBot="1">
      <c r="A65" s="33" t="s">
        <v>17</v>
      </c>
      <c r="B65" s="6" t="s">
        <v>73</v>
      </c>
      <c r="C65" s="4"/>
      <c r="D65" s="50">
        <f>3763800+8700082+4479341+32678930+80000000+3049221</f>
        <v>132671374</v>
      </c>
      <c r="E65" s="50">
        <f>13683397+54218914</f>
        <v>67902311</v>
      </c>
    </row>
    <row r="66" spans="1:5" ht="15.75" thickBot="1">
      <c r="A66" s="33" t="s">
        <v>26</v>
      </c>
      <c r="B66" s="6" t="s">
        <v>74</v>
      </c>
      <c r="C66" s="4"/>
      <c r="D66" s="73">
        <f>117143095-30000000</f>
        <v>87143095</v>
      </c>
      <c r="E66" s="50">
        <v>184720323</v>
      </c>
    </row>
    <row r="67" spans="1:7" ht="15.75" thickBot="1">
      <c r="A67" s="33"/>
      <c r="B67" s="5" t="s">
        <v>19</v>
      </c>
      <c r="C67" s="4"/>
      <c r="D67" s="50">
        <f>SUM(D62:D66)</f>
        <v>326069689.4</v>
      </c>
      <c r="E67" s="50">
        <f>SUM(E62:E66)</f>
        <v>430796638</v>
      </c>
      <c r="G67" s="28"/>
    </row>
    <row r="68" spans="1:5" ht="15.75" thickBot="1">
      <c r="A68" s="34" t="s">
        <v>51</v>
      </c>
      <c r="B68" s="7" t="s">
        <v>75</v>
      </c>
      <c r="C68" s="4"/>
      <c r="D68" s="50"/>
      <c r="E68" s="50"/>
    </row>
    <row r="69" spans="1:5" ht="15.75" thickBot="1">
      <c r="A69" s="33" t="s">
        <v>56</v>
      </c>
      <c r="B69" s="7" t="s">
        <v>76</v>
      </c>
      <c r="C69" s="4"/>
      <c r="D69" s="50">
        <v>789167</v>
      </c>
      <c r="E69" s="50">
        <v>789167</v>
      </c>
    </row>
    <row r="70" spans="1:5" ht="15.75" thickBot="1">
      <c r="A70" s="33"/>
      <c r="B70" s="5" t="s">
        <v>77</v>
      </c>
      <c r="C70" s="4"/>
      <c r="D70" s="50"/>
      <c r="E70" s="50">
        <v>0</v>
      </c>
    </row>
    <row r="71" spans="1:5" ht="15.75" thickBot="1">
      <c r="A71" s="33"/>
      <c r="B71" s="5"/>
      <c r="C71" s="4"/>
      <c r="D71" s="50">
        <f>D55+D60+D67+D69+D70</f>
        <v>326858856.4</v>
      </c>
      <c r="E71" s="50">
        <f>E55+E60+E67+E69+E70</f>
        <v>431585805</v>
      </c>
    </row>
    <row r="72" spans="1:5" ht="15.75" thickBot="1">
      <c r="A72" s="33" t="s">
        <v>36</v>
      </c>
      <c r="B72" s="5" t="s">
        <v>78</v>
      </c>
      <c r="C72" s="4"/>
      <c r="D72" s="50"/>
      <c r="E72" s="50"/>
    </row>
    <row r="73" spans="1:5" ht="15.75" thickBot="1">
      <c r="A73" s="33" t="s">
        <v>62</v>
      </c>
      <c r="B73" s="7" t="s">
        <v>79</v>
      </c>
      <c r="C73" s="4"/>
      <c r="D73" s="50">
        <v>43000000</v>
      </c>
      <c r="E73" s="50">
        <v>45858352</v>
      </c>
    </row>
    <row r="74" spans="1:5" ht="15.75" thickBot="1">
      <c r="A74" s="33" t="s">
        <v>7</v>
      </c>
      <c r="B74" s="6" t="s">
        <v>80</v>
      </c>
      <c r="C74" s="4"/>
      <c r="D74" s="50"/>
      <c r="E74" s="50"/>
    </row>
    <row r="75" spans="1:5" ht="15.75" thickBot="1">
      <c r="A75" s="33" t="s">
        <v>9</v>
      </c>
      <c r="B75" s="6" t="s">
        <v>81</v>
      </c>
      <c r="C75" s="4"/>
      <c r="D75" s="50"/>
      <c r="E75" s="50"/>
    </row>
    <row r="76" spans="1:5" ht="15.75" thickBot="1">
      <c r="A76" s="33"/>
      <c r="B76" s="5" t="s">
        <v>82</v>
      </c>
      <c r="C76" s="4"/>
      <c r="D76" s="50"/>
      <c r="E76" s="50"/>
    </row>
    <row r="77" spans="1:5" ht="15.75" thickBot="1">
      <c r="A77" s="33" t="s">
        <v>64</v>
      </c>
      <c r="B77" s="7" t="s">
        <v>149</v>
      </c>
      <c r="C77" s="4"/>
      <c r="D77" s="50"/>
      <c r="E77" s="50">
        <v>0</v>
      </c>
    </row>
    <row r="78" spans="1:5" ht="15.75" thickBot="1">
      <c r="A78" s="33" t="s">
        <v>49</v>
      </c>
      <c r="B78" s="7" t="s">
        <v>83</v>
      </c>
      <c r="C78" s="4"/>
      <c r="D78" s="50"/>
      <c r="E78" s="50">
        <v>0</v>
      </c>
    </row>
    <row r="79" spans="1:5" ht="15.75" thickBot="1">
      <c r="A79" s="33" t="s">
        <v>51</v>
      </c>
      <c r="B79" s="7" t="s">
        <v>84</v>
      </c>
      <c r="C79" s="4"/>
      <c r="D79" s="50"/>
      <c r="E79" s="50">
        <v>0</v>
      </c>
    </row>
    <row r="80" spans="1:5" ht="15.75" thickBot="1">
      <c r="A80" s="33"/>
      <c r="B80" s="5" t="s">
        <v>85</v>
      </c>
      <c r="C80" s="4"/>
      <c r="D80" s="50">
        <f>D73+D77+D78+D79</f>
        <v>43000000</v>
      </c>
      <c r="E80" s="50">
        <f>E73+E77+E78+E79</f>
        <v>45858352</v>
      </c>
    </row>
    <row r="81" spans="1:5" ht="15.75" thickBot="1">
      <c r="A81" s="33"/>
      <c r="B81" s="5" t="s">
        <v>86</v>
      </c>
      <c r="C81" s="4"/>
      <c r="D81" s="50">
        <f>D71+D80</f>
        <v>369858856.4</v>
      </c>
      <c r="E81" s="50">
        <f>E71+E80</f>
        <v>477444157</v>
      </c>
    </row>
    <row r="82" spans="1:5" ht="15.75" thickBot="1">
      <c r="A82" s="33"/>
      <c r="B82" s="5"/>
      <c r="C82" s="4"/>
      <c r="D82" s="50"/>
      <c r="E82" s="50"/>
    </row>
    <row r="83" spans="1:5" ht="16.5" thickBot="1">
      <c r="A83" s="33" t="s">
        <v>87</v>
      </c>
      <c r="B83" s="5" t="s">
        <v>88</v>
      </c>
      <c r="C83" s="4"/>
      <c r="D83" s="55"/>
      <c r="E83" s="55"/>
    </row>
    <row r="84" spans="1:5" s="10" customFormat="1" ht="30.75" thickBot="1">
      <c r="A84" s="33" t="s">
        <v>62</v>
      </c>
      <c r="B84" s="9" t="s">
        <v>89</v>
      </c>
      <c r="C84" s="4"/>
      <c r="D84" s="50"/>
      <c r="E84" s="50">
        <v>0</v>
      </c>
    </row>
    <row r="85" spans="1:5" s="10" customFormat="1" ht="30.75" thickBot="1">
      <c r="A85" s="33" t="s">
        <v>64</v>
      </c>
      <c r="B85" s="9" t="s">
        <v>90</v>
      </c>
      <c r="C85" s="4"/>
      <c r="D85" s="50"/>
      <c r="E85" s="50">
        <v>0</v>
      </c>
    </row>
    <row r="86" spans="1:5" ht="15.75" thickBot="1">
      <c r="A86" s="33" t="s">
        <v>49</v>
      </c>
      <c r="B86" s="7" t="s">
        <v>91</v>
      </c>
      <c r="C86" s="4"/>
      <c r="D86" s="50">
        <v>100500000</v>
      </c>
      <c r="E86" s="50">
        <v>100500000</v>
      </c>
    </row>
    <row r="87" spans="1:5" ht="15.75" thickBot="1">
      <c r="A87" s="33" t="s">
        <v>51</v>
      </c>
      <c r="B87" s="7" t="s">
        <v>92</v>
      </c>
      <c r="C87" s="4"/>
      <c r="D87" s="50">
        <v>116322</v>
      </c>
      <c r="E87" s="50">
        <v>116322</v>
      </c>
    </row>
    <row r="88" spans="1:5" ht="15.75" thickBot="1">
      <c r="A88" s="33" t="s">
        <v>56</v>
      </c>
      <c r="B88" s="7" t="s">
        <v>93</v>
      </c>
      <c r="C88" s="4"/>
      <c r="D88" s="50">
        <v>0</v>
      </c>
      <c r="E88" s="50">
        <v>0</v>
      </c>
    </row>
    <row r="89" spans="1:5" ht="15.75" thickBot="1">
      <c r="A89" s="33" t="s">
        <v>94</v>
      </c>
      <c r="B89" s="7" t="s">
        <v>95</v>
      </c>
      <c r="C89" s="4"/>
      <c r="D89" s="50">
        <v>0</v>
      </c>
      <c r="E89" s="50">
        <v>0</v>
      </c>
    </row>
    <row r="90" spans="1:5" ht="15.75" thickBot="1">
      <c r="A90" s="33" t="s">
        <v>33</v>
      </c>
      <c r="B90" s="7" t="s">
        <v>96</v>
      </c>
      <c r="C90" s="4"/>
      <c r="D90" s="50">
        <v>10055491</v>
      </c>
      <c r="E90" s="50">
        <v>10055491</v>
      </c>
    </row>
    <row r="91" spans="1:5" ht="15.75" thickBot="1">
      <c r="A91" s="33" t="s">
        <v>97</v>
      </c>
      <c r="B91" s="7" t="s">
        <v>98</v>
      </c>
      <c r="C91" s="4"/>
      <c r="D91" s="50">
        <v>79214538</v>
      </c>
      <c r="E91" s="50">
        <v>79214538</v>
      </c>
    </row>
    <row r="92" spans="1:5" ht="15.75" thickBot="1">
      <c r="A92" s="33" t="s">
        <v>99</v>
      </c>
      <c r="B92" s="7" t="s">
        <v>100</v>
      </c>
      <c r="C92" s="4"/>
      <c r="D92" s="50">
        <f>E93</f>
        <v>4494874</v>
      </c>
      <c r="E92" s="50">
        <v>0</v>
      </c>
    </row>
    <row r="93" spans="1:5" ht="15.75" thickBot="1">
      <c r="A93" s="33">
        <v>10</v>
      </c>
      <c r="B93" s="7" t="s">
        <v>101</v>
      </c>
      <c r="C93" s="4"/>
      <c r="D93" s="50">
        <f>PASH!D27</f>
        <v>27493878.6</v>
      </c>
      <c r="E93" s="50">
        <v>4494874</v>
      </c>
    </row>
    <row r="94" spans="1:5" ht="15.75" thickBot="1">
      <c r="A94" s="33"/>
      <c r="B94" s="5" t="s">
        <v>102</v>
      </c>
      <c r="C94" s="4"/>
      <c r="D94" s="50">
        <f>SUM(D84:D93)</f>
        <v>221875103.6</v>
      </c>
      <c r="E94" s="50">
        <f>SUM(E84:E93)</f>
        <v>194381225</v>
      </c>
    </row>
    <row r="95" spans="1:5" ht="15.75" thickBot="1">
      <c r="A95" s="33"/>
      <c r="B95" s="5"/>
      <c r="C95" s="4"/>
      <c r="D95" s="50"/>
      <c r="E95" s="50"/>
    </row>
    <row r="96" spans="1:5" ht="16.5" thickBot="1">
      <c r="A96" s="33"/>
      <c r="B96" s="5" t="s">
        <v>103</v>
      </c>
      <c r="C96" s="4"/>
      <c r="D96" s="72">
        <f>D81+D94</f>
        <v>591733960</v>
      </c>
      <c r="E96" s="72">
        <f>E81+E94</f>
        <v>671825382</v>
      </c>
    </row>
    <row r="97" ht="15.75">
      <c r="A97" s="1"/>
    </row>
    <row r="98" spans="4:5" ht="12.75">
      <c r="D98" s="28">
        <f>D50-D96</f>
        <v>0</v>
      </c>
      <c r="E98" s="28">
        <f>E50-E96</f>
        <v>0</v>
      </c>
    </row>
  </sheetData>
  <sheetProtection/>
  <mergeCells count="6">
    <mergeCell ref="A1:A2"/>
    <mergeCell ref="C1:C2"/>
    <mergeCell ref="A51:A52"/>
    <mergeCell ref="C51:C52"/>
    <mergeCell ref="B1:B2"/>
    <mergeCell ref="B51:B52"/>
  </mergeCells>
  <printOptions/>
  <pageMargins left="0.17" right="0.25" top="0.785" bottom="0.24" header="0.17" footer="0.16"/>
  <pageSetup horizontalDpi="600" verticalDpi="600" orientation="portrait" paperSize="9" scale="96" r:id="rId1"/>
  <ignoredErrors>
    <ignoredError sqref="A10 A16 A23:A25 A29 A35 A41:A42 A47:A48 A55:A56 A61 A68:A69 A73 A77:A79 A84:A85 A86:A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2">
      <selection activeCell="C41" sqref="C41"/>
    </sheetView>
  </sheetViews>
  <sheetFormatPr defaultColWidth="9.140625" defaultRowHeight="12.75"/>
  <cols>
    <col min="2" max="2" width="49.421875" style="0" customWidth="1"/>
    <col min="3" max="3" width="12.140625" style="0" customWidth="1"/>
    <col min="4" max="5" width="15.7109375" style="0" bestFit="1" customWidth="1"/>
    <col min="7" max="7" width="10.8515625" style="0" bestFit="1" customWidth="1"/>
  </cols>
  <sheetData>
    <row r="1" ht="18.75">
      <c r="B1" s="29" t="s">
        <v>104</v>
      </c>
    </row>
    <row r="2" ht="18.75">
      <c r="B2" s="29" t="s">
        <v>105</v>
      </c>
    </row>
    <row r="3" ht="19.5" thickBot="1">
      <c r="A3" s="12"/>
    </row>
    <row r="4" spans="1:5" ht="42" customHeight="1" thickTop="1">
      <c r="A4" s="62" t="s">
        <v>106</v>
      </c>
      <c r="B4" s="64" t="s">
        <v>107</v>
      </c>
      <c r="C4" s="42" t="s">
        <v>108</v>
      </c>
      <c r="D4" s="42" t="s">
        <v>2</v>
      </c>
      <c r="E4" s="42" t="s">
        <v>2</v>
      </c>
    </row>
    <row r="5" spans="1:5" ht="15" thickBot="1">
      <c r="A5" s="63"/>
      <c r="B5" s="65"/>
      <c r="C5" s="13" t="s">
        <v>109</v>
      </c>
      <c r="D5" s="13">
        <v>2013</v>
      </c>
      <c r="E5" s="13">
        <v>2012</v>
      </c>
    </row>
    <row r="6" spans="1:5" s="8" customFormat="1" ht="16.5" thickBot="1">
      <c r="A6" s="38">
        <v>1</v>
      </c>
      <c r="B6" s="16" t="s">
        <v>110</v>
      </c>
      <c r="C6" s="16"/>
      <c r="D6" s="44">
        <f>61000000</f>
        <v>61000000</v>
      </c>
      <c r="E6" s="44">
        <v>91305953</v>
      </c>
    </row>
    <row r="7" spans="1:5" s="8" customFormat="1" ht="16.5" thickBot="1">
      <c r="A7" s="38">
        <v>2</v>
      </c>
      <c r="B7" s="16" t="s">
        <v>111</v>
      </c>
      <c r="C7" s="16"/>
      <c r="D7" s="44"/>
      <c r="E7" s="44">
        <v>0</v>
      </c>
    </row>
    <row r="8" spans="1:7" s="8" customFormat="1" ht="32.25" thickBot="1">
      <c r="A8" s="38">
        <v>3</v>
      </c>
      <c r="B8" s="25" t="s">
        <v>112</v>
      </c>
      <c r="C8" s="16"/>
      <c r="D8" s="44"/>
      <c r="E8" s="44">
        <v>0</v>
      </c>
      <c r="G8" s="31"/>
    </row>
    <row r="9" spans="1:5" s="8" customFormat="1" ht="16.5" thickBot="1">
      <c r="A9" s="38">
        <v>4</v>
      </c>
      <c r="B9" s="16" t="s">
        <v>113</v>
      </c>
      <c r="C9" s="16"/>
      <c r="D9" s="44"/>
      <c r="E9" s="44">
        <v>0</v>
      </c>
    </row>
    <row r="10" spans="1:5" s="8" customFormat="1" ht="15.75">
      <c r="A10" s="39">
        <v>5</v>
      </c>
      <c r="B10" s="14" t="s">
        <v>114</v>
      </c>
      <c r="C10" s="17"/>
      <c r="D10" s="45">
        <f>D11+D12</f>
        <v>-9642531</v>
      </c>
      <c r="E10" s="45">
        <v>-9834696</v>
      </c>
    </row>
    <row r="11" spans="1:5" s="8" customFormat="1" ht="15.75">
      <c r="A11" s="40"/>
      <c r="B11" s="14" t="s">
        <v>115</v>
      </c>
      <c r="C11" s="15"/>
      <c r="D11" s="46">
        <v>-8362642</v>
      </c>
      <c r="E11" s="46"/>
    </row>
    <row r="12" spans="1:5" s="8" customFormat="1" ht="16.5" thickBot="1">
      <c r="A12" s="38"/>
      <c r="B12" s="16" t="s">
        <v>116</v>
      </c>
      <c r="C12" s="18"/>
      <c r="D12" s="47">
        <v>-1279889</v>
      </c>
      <c r="E12" s="47"/>
    </row>
    <row r="13" spans="1:5" s="8" customFormat="1" ht="16.5" thickBot="1">
      <c r="A13" s="38" t="s">
        <v>31</v>
      </c>
      <c r="B13" s="16" t="s">
        <v>117</v>
      </c>
      <c r="C13" s="16"/>
      <c r="D13" s="44">
        <f>(E13/12)*3</f>
        <v>-608715</v>
      </c>
      <c r="E13" s="44">
        <v>-2434860</v>
      </c>
    </row>
    <row r="14" spans="1:5" s="8" customFormat="1" ht="16.5" thickBot="1">
      <c r="A14" s="38" t="s">
        <v>118</v>
      </c>
      <c r="B14" s="16" t="s">
        <v>119</v>
      </c>
      <c r="C14" s="16"/>
      <c r="D14" s="44">
        <v>-20200000</v>
      </c>
      <c r="E14" s="44">
        <v>-73823391</v>
      </c>
    </row>
    <row r="15" spans="1:5" s="8" customFormat="1" ht="16.5" thickBot="1">
      <c r="A15" s="38" t="s">
        <v>120</v>
      </c>
      <c r="B15" s="19" t="s">
        <v>121</v>
      </c>
      <c r="C15" s="16"/>
      <c r="D15" s="44">
        <f>D9+D10+D13+D14</f>
        <v>-30451246</v>
      </c>
      <c r="E15" s="44">
        <f>E9+E10+E13+E14</f>
        <v>-86092947</v>
      </c>
    </row>
    <row r="16" spans="1:5" s="8" customFormat="1" ht="32.25" thickBot="1">
      <c r="A16" s="38" t="s">
        <v>122</v>
      </c>
      <c r="B16" s="26" t="s">
        <v>123</v>
      </c>
      <c r="C16" s="16"/>
      <c r="D16" s="44">
        <f>D6+D15</f>
        <v>30548754</v>
      </c>
      <c r="E16" s="44">
        <f>E6+E15</f>
        <v>5213006</v>
      </c>
    </row>
    <row r="17" spans="1:5" s="8" customFormat="1" ht="32.25" thickBot="1">
      <c r="A17" s="38" t="s">
        <v>124</v>
      </c>
      <c r="B17" s="25" t="s">
        <v>125</v>
      </c>
      <c r="C17" s="16"/>
      <c r="D17" s="44"/>
      <c r="E17" s="44">
        <v>190836</v>
      </c>
    </row>
    <row r="18" spans="1:5" s="8" customFormat="1" ht="16.5" thickBot="1">
      <c r="A18" s="38" t="s">
        <v>126</v>
      </c>
      <c r="B18" s="16" t="s">
        <v>127</v>
      </c>
      <c r="C18" s="16"/>
      <c r="D18" s="44"/>
      <c r="E18" s="44">
        <v>0</v>
      </c>
    </row>
    <row r="19" spans="1:5" s="8" customFormat="1" ht="16.5" thickBot="1">
      <c r="A19" s="38" t="s">
        <v>128</v>
      </c>
      <c r="B19" s="16" t="s">
        <v>129</v>
      </c>
      <c r="C19" s="16"/>
      <c r="D19" s="44"/>
      <c r="E19" s="44"/>
    </row>
    <row r="20" spans="1:5" s="8" customFormat="1" ht="32.25" thickBot="1">
      <c r="A20" s="38" t="s">
        <v>130</v>
      </c>
      <c r="B20" s="25" t="s">
        <v>131</v>
      </c>
      <c r="C20" s="16"/>
      <c r="D20" s="44"/>
      <c r="E20" s="44">
        <v>0</v>
      </c>
    </row>
    <row r="21" spans="1:5" s="8" customFormat="1" ht="16.5" thickBot="1">
      <c r="A21" s="38" t="s">
        <v>132</v>
      </c>
      <c r="B21" s="16" t="s">
        <v>133</v>
      </c>
      <c r="C21" s="16"/>
      <c r="D21" s="44"/>
      <c r="E21" s="44">
        <v>0</v>
      </c>
    </row>
    <row r="22" spans="1:5" s="8" customFormat="1" ht="16.5" thickBot="1">
      <c r="A22" s="38" t="s">
        <v>134</v>
      </c>
      <c r="B22" s="16" t="s">
        <v>135</v>
      </c>
      <c r="C22" s="16"/>
      <c r="D22" s="44"/>
      <c r="E22" s="44">
        <v>0</v>
      </c>
    </row>
    <row r="23" spans="1:5" s="8" customFormat="1" ht="16.5" thickBot="1">
      <c r="A23" s="38" t="s">
        <v>136</v>
      </c>
      <c r="B23" s="16" t="s">
        <v>137</v>
      </c>
      <c r="C23" s="16"/>
      <c r="D23" s="44"/>
      <c r="E23" s="44">
        <v>-82045</v>
      </c>
    </row>
    <row r="24" spans="1:5" s="8" customFormat="1" ht="32.25" thickBot="1">
      <c r="A24" s="38" t="s">
        <v>138</v>
      </c>
      <c r="B24" s="26" t="s">
        <v>139</v>
      </c>
      <c r="C24" s="16"/>
      <c r="D24" s="44"/>
      <c r="E24" s="44">
        <f>E17+E23</f>
        <v>108791</v>
      </c>
    </row>
    <row r="25" spans="1:5" s="8" customFormat="1" ht="16.5" thickBot="1">
      <c r="A25" s="38" t="s">
        <v>140</v>
      </c>
      <c r="B25" s="20" t="s">
        <v>141</v>
      </c>
      <c r="C25" s="16"/>
      <c r="D25" s="44">
        <f>D16+D24</f>
        <v>30548754</v>
      </c>
      <c r="E25" s="44">
        <f>E16+E24</f>
        <v>5321797</v>
      </c>
    </row>
    <row r="26" spans="1:5" s="8" customFormat="1" ht="16.5" thickBot="1">
      <c r="A26" s="38" t="s">
        <v>142</v>
      </c>
      <c r="B26" s="16" t="s">
        <v>143</v>
      </c>
      <c r="C26" s="16"/>
      <c r="D26" s="44">
        <f>-D25*0.1</f>
        <v>-3054875.4000000004</v>
      </c>
      <c r="E26" s="44">
        <v>-826923</v>
      </c>
    </row>
    <row r="27" spans="1:5" s="8" customFormat="1" ht="18.75">
      <c r="A27" s="70" t="s">
        <v>144</v>
      </c>
      <c r="B27" s="21" t="s">
        <v>145</v>
      </c>
      <c r="C27" s="66"/>
      <c r="D27" s="68">
        <f>D25+D26</f>
        <v>27493878.6</v>
      </c>
      <c r="E27" s="68">
        <f>E25+E26</f>
        <v>4494874</v>
      </c>
    </row>
    <row r="28" spans="1:5" s="8" customFormat="1" ht="19.5" thickBot="1">
      <c r="A28" s="71"/>
      <c r="B28" s="22" t="s">
        <v>146</v>
      </c>
      <c r="C28" s="67"/>
      <c r="D28" s="69"/>
      <c r="E28" s="69"/>
    </row>
    <row r="29" spans="1:5" s="8" customFormat="1" ht="16.5" thickBot="1">
      <c r="A29" s="41" t="s">
        <v>147</v>
      </c>
      <c r="B29" s="23" t="s">
        <v>148</v>
      </c>
      <c r="C29" s="23"/>
      <c r="D29" s="43"/>
      <c r="E29" s="43"/>
    </row>
    <row r="30" s="8" customFormat="1" ht="16.5" thickTop="1">
      <c r="A30" s="24"/>
    </row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</sheetData>
  <sheetProtection/>
  <mergeCells count="6">
    <mergeCell ref="A4:A5"/>
    <mergeCell ref="B4:B5"/>
    <mergeCell ref="C27:C28"/>
    <mergeCell ref="D27:D28"/>
    <mergeCell ref="E27:E28"/>
    <mergeCell ref="A27:A28"/>
  </mergeCells>
  <printOptions/>
  <pageMargins left="0.25" right="0.25" top="1.505" bottom="1" header="0.5" footer="0.5"/>
  <pageSetup horizontalDpi="1200" verticalDpi="1200" orientation="portrait" paperSize="9" scale="96" r:id="rId1"/>
  <ignoredErrors>
    <ignoredError sqref="A13:A14 A15:A27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GIGABYTE</dc:creator>
  <cp:keywords/>
  <dc:description/>
  <cp:lastModifiedBy>ESC Albania</cp:lastModifiedBy>
  <cp:lastPrinted>2013-03-07T16:48:24Z</cp:lastPrinted>
  <dcterms:created xsi:type="dcterms:W3CDTF">2009-03-11T13:49:04Z</dcterms:created>
  <dcterms:modified xsi:type="dcterms:W3CDTF">2014-07-14T08:55:46Z</dcterms:modified>
  <cp:category/>
  <cp:version/>
  <cp:contentType/>
  <cp:contentStatus/>
</cp:coreProperties>
</file>